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gulationdiv/Documents/seu-updated/timta forms/official forms/"/>
    </mc:Choice>
  </mc:AlternateContent>
  <xr:revisionPtr revIDLastSave="0" documentId="8_{AE7B3264-90CA-224A-8DC8-583D84B07856}" xr6:coauthVersionLast="46" xr6:coauthVersionMax="46" xr10:uidLastSave="{00000000-0000-0000-0000-000000000000}"/>
  <bookViews>
    <workbookView xWindow="0" yWindow="0" windowWidth="25440" windowHeight="14920" xr2:uid="{54E47F57-EC12-AF41-A690-C5AA54B66E8B}"/>
  </bookViews>
  <sheets>
    <sheet name="computation  of perc. TIMTA" sheetId="2" r:id="rId1"/>
    <sheet name="Sheet1" sheetId="1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4" i="2"/>
  <c r="E13" i="2"/>
  <c r="E12" i="2"/>
  <c r="D9" i="2"/>
  <c r="C9" i="2"/>
  <c r="E8" i="2"/>
  <c r="E7" i="2"/>
  <c r="E6" i="2"/>
  <c r="E23" i="2"/>
  <c r="C35" i="2" s="1"/>
  <c r="C47" i="2" s="1"/>
  <c r="E24" i="2"/>
  <c r="E25" i="2"/>
  <c r="D37" i="2" s="1"/>
  <c r="C26" i="2"/>
  <c r="D26" i="2"/>
  <c r="E36" i="2"/>
  <c r="C48" i="2"/>
  <c r="E48" i="2" s="1"/>
  <c r="C49" i="2"/>
  <c r="D49" i="2"/>
  <c r="B50" i="2"/>
  <c r="B64" i="2"/>
  <c r="C64" i="2" s="1"/>
  <c r="B65" i="2"/>
  <c r="C65" i="2" s="1"/>
  <c r="E65" i="2" s="1"/>
  <c r="B66" i="2"/>
  <c r="C66" i="2" s="1"/>
  <c r="D35" i="2" l="1"/>
  <c r="D47" i="2" s="1"/>
  <c r="E47" i="2" s="1"/>
  <c r="D64" i="2"/>
  <c r="E64" i="2" s="1"/>
  <c r="E9" i="2"/>
  <c r="C37" i="2"/>
  <c r="E37" i="2" s="1"/>
  <c r="E26" i="2"/>
  <c r="F24" i="2" s="1"/>
  <c r="F26" i="2" s="1"/>
  <c r="E49" i="2"/>
  <c r="B67" i="2"/>
  <c r="C67" i="2"/>
  <c r="D66" i="2"/>
  <c r="E66" i="2" s="1"/>
  <c r="E50" i="2" l="1"/>
  <c r="E35" i="2"/>
  <c r="E67" i="2"/>
  <c r="D67" i="2"/>
</calcChain>
</file>

<file path=xl/sharedStrings.xml><?xml version="1.0" encoding="utf-8"?>
<sst xmlns="http://schemas.openxmlformats.org/spreadsheetml/2006/main" count="88" uniqueCount="49">
  <si>
    <t>transport</t>
  </si>
  <si>
    <t>lending</t>
  </si>
  <si>
    <t>consumer</t>
  </si>
  <si>
    <t>Cost of Sales/Services</t>
  </si>
  <si>
    <t>Total</t>
  </si>
  <si>
    <t>non-member</t>
  </si>
  <si>
    <t>members</t>
  </si>
  <si>
    <t>COMPUTATION ON THE PERCENTAGES OF ALLOCATION FOR MEMBERS ND NON MEMBERS</t>
  </si>
  <si>
    <t>GIVEN FACTS</t>
  </si>
  <si>
    <t>COST OF SALES</t>
  </si>
  <si>
    <t>TOTAL</t>
  </si>
  <si>
    <t>EXPENSES</t>
  </si>
  <si>
    <t>HOW TO COMPUTE THE COST OF SALES AND EXPENSES FOR MEMBERS AND NON-MEMBERS?</t>
  </si>
  <si>
    <t>Net Sales/Receipts</t>
  </si>
  <si>
    <t>total sales</t>
  </si>
  <si>
    <t>FIRST:  Get the percentage of each business activities to total gross sales  by dividing the net sales of each activity to total sales.  For consumer =. 675,000/1,490,000 or 45%, For lending = 750,000/1,490,000 or 50% and for transport =. 65,000/1,490,000 or 5%.</t>
  </si>
  <si>
    <t>for consumer:</t>
  </si>
  <si>
    <t>Second:  To get the amount of Cost of Sales per member and non-member get the percentage of net sales of sales to the total cost of sales per business activity</t>
  </si>
  <si>
    <t>Members = Net sales of 525,000/675,000 or 78%; non-member  =  150,000/675,000 or 22%</t>
  </si>
  <si>
    <t xml:space="preserve">for lending :   </t>
  </si>
  <si>
    <t>all for members = 750,000/750,000 or 100%</t>
  </si>
  <si>
    <t>for transport:</t>
  </si>
  <si>
    <t>members -- 20,000/65,000 or 31%, non-member. 45,000/65,000 or 69%</t>
  </si>
  <si>
    <t xml:space="preserve">. </t>
  </si>
  <si>
    <t>third:  then to get the cost of sales to members and non-member, multiply the percentages derived in Step 2</t>
  </si>
  <si>
    <t>for consumer:  multiply the percentage derived in step 2 for members which is 78% x 450,000 = 350,000</t>
  </si>
  <si>
    <t>then for non-members =. 22% x 450,000 =. 100,000</t>
  </si>
  <si>
    <t>flor lending :</t>
  </si>
  <si>
    <t>100% of 325,000 = 325,000.00</t>
  </si>
  <si>
    <t>for transpo:rt</t>
  </si>
  <si>
    <t>member = 31% x 40,000 = 12,400. non-member 69# x 40,000 = 27,600</t>
  </si>
  <si>
    <t>?</t>
  </si>
  <si>
    <t>Total expenses of 590,000 will be multiplied to the percentage dervied in step 1 to get the amount</t>
  </si>
  <si>
    <t>to be allocated for consumer, lending and transport, here the percentages are 45%, 50% and 5%</t>
  </si>
  <si>
    <t xml:space="preserve"> -</t>
  </si>
  <si>
    <t>so for consumer 590,000 x 45% = 265,500, lending = 50% of 590,000 = 295,000, transport = 590,000 x 5% = 29,500</t>
  </si>
  <si>
    <t>e</t>
  </si>
  <si>
    <t>fourth:  To get the allocation of expenses per business activity:</t>
  </si>
  <si>
    <t>s</t>
  </si>
  <si>
    <t>Total Expenses</t>
  </si>
  <si>
    <t>for consumer:  multiply the percentage derived in step 2 for members which is 78% x 265,500 = 207,090</t>
  </si>
  <si>
    <t>then for non-members =. 22% x 265,500 =. 58,410</t>
  </si>
  <si>
    <t>then to get the allocation for members and non-member follow the procedure in step 3 as follows:</t>
  </si>
  <si>
    <t xml:space="preserve">100% of 295,000 = 295,000 </t>
  </si>
  <si>
    <t>member = 31% x 29,500 = 9,145. non-member 69# x 29,500 = 20,355</t>
  </si>
  <si>
    <t>Total Cost of Sales</t>
  </si>
  <si>
    <t>Members</t>
  </si>
  <si>
    <t>Non-members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</si>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</sst>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"/>
  </numFmts>
  <fonts count="2" x14ac:knownFonts="1">
    <font>
      <sz val="12"/>
      <color theme="1"/>
      <name val="Calibri"/>
      <family val="2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43" fontId="1" fillId="0" borderId="0" xfId="1" applyNumberFormat="1"/>
    <xf numFmtId="164" fontId="1" fillId="0" borderId="0" xfId="1" applyNumberFormat="1"/>
    <xf numFmtId="9" fontId="1" fillId="0" borderId="0" xfId="1" applyNumberFormat="1"/>
    <xf numFmtId="9" fontId="1" fillId="0" borderId="0" xfId="1" applyNumberFormat="1" applyAlignment="1">
      <alignment horizontal="center"/>
    </xf>
    <xf numFmtId="43" fontId="1" fillId="2" borderId="0" xfId="1" applyNumberFormat="1" applyFill="1"/>
    <xf numFmtId="0" fontId="1" fillId="2" borderId="0" xfId="1" applyFill="1" applyAlignment="1">
      <alignment horizontal="center"/>
    </xf>
    <xf numFmtId="0" fontId="1" fillId="0" borderId="0" xfId="1"/>
    <xf numFmtId="0" fontId="1" fillId="3" borderId="0" xfId="1" applyFill="1" applyAlignment="1">
      <alignment horizontal="center"/>
    </xf>
    <xf numFmtId="43" fontId="1" fillId="3" borderId="0" xfId="1" applyNumberFormat="1" applyFill="1"/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1" fillId="0" borderId="0" xfId="1" applyAlignment="1">
      <alignment horizontal="left" wrapText="1"/>
    </xf>
    <xf numFmtId="164" fontId="1" fillId="0" borderId="0" xfId="1" applyNumberFormat="1" applyAlignment="1">
      <alignment horizontal="center"/>
    </xf>
  </cellXfs>
  <cellStyles count="2">
    <cellStyle name="Normal" xfId="0" builtinId="0"/>
    <cellStyle name="Normal 2" xfId="1" xr:uid="{9CD3A02F-1C52-4E4D-9A90-1ED01343C0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F6DC3-574A-8741-9722-A2F12861D27E}">
  <dimension ref="A1:F68"/>
  <sheetViews>
    <sheetView tabSelected="1" topLeftCell="A57" zoomScale="186" zoomScaleNormal="150" workbookViewId="0">
      <selection activeCell="B63" sqref="B63"/>
    </sheetView>
  </sheetViews>
  <sheetFormatPr baseColWidth="10" defaultColWidth="14.5" defaultRowHeight="15" customHeight="1" x14ac:dyDescent="0.2"/>
  <cols>
    <col min="1" max="1" width="12.83203125" style="1" customWidth="1"/>
    <col min="2" max="2" width="15.1640625" style="1" customWidth="1"/>
    <col min="3" max="3" width="14.83203125" style="1" customWidth="1"/>
    <col min="4" max="4" width="13.1640625" style="1" customWidth="1"/>
    <col min="5" max="5" width="14.5" style="1" customWidth="1"/>
    <col min="6" max="26" width="12.83203125" style="1" customWidth="1"/>
    <col min="27" max="16384" width="14.5" style="1"/>
  </cols>
  <sheetData>
    <row r="1" spans="1:5" ht="15" customHeight="1" x14ac:dyDescent="0.2">
      <c r="A1" s="1" t="s">
        <v>7</v>
      </c>
    </row>
    <row r="3" spans="1:5" ht="15" customHeight="1" x14ac:dyDescent="0.2">
      <c r="A3" s="1" t="s">
        <v>8</v>
      </c>
    </row>
    <row r="4" spans="1:5" ht="15" customHeight="1" x14ac:dyDescent="0.2">
      <c r="C4" s="12" t="s">
        <v>13</v>
      </c>
      <c r="D4" s="12"/>
      <c r="E4" s="12"/>
    </row>
    <row r="5" spans="1:5" ht="15" customHeight="1" x14ac:dyDescent="0.2">
      <c r="C5" s="1" t="s">
        <v>6</v>
      </c>
      <c r="D5" s="1" t="s">
        <v>5</v>
      </c>
      <c r="E5" s="9" t="s">
        <v>4</v>
      </c>
    </row>
    <row r="6" spans="1:5" ht="15" customHeight="1" x14ac:dyDescent="0.2">
      <c r="A6" s="1" t="s">
        <v>2</v>
      </c>
      <c r="C6" s="3">
        <v>525000</v>
      </c>
      <c r="D6" s="3">
        <v>150000</v>
      </c>
      <c r="E6" s="10">
        <f>SUM(C6:D6)</f>
        <v>675000</v>
      </c>
    </row>
    <row r="7" spans="1:5" ht="15" customHeight="1" x14ac:dyDescent="0.2">
      <c r="A7" s="1" t="s">
        <v>1</v>
      </c>
      <c r="C7" s="3">
        <v>750000</v>
      </c>
      <c r="D7" s="3"/>
      <c r="E7" s="10">
        <f>SUM(C7:D7)</f>
        <v>750000</v>
      </c>
    </row>
    <row r="8" spans="1:5" ht="15" customHeight="1" x14ac:dyDescent="0.2">
      <c r="A8" s="1" t="s">
        <v>0</v>
      </c>
      <c r="C8" s="3">
        <v>20000</v>
      </c>
      <c r="D8" s="3">
        <v>45000</v>
      </c>
      <c r="E8" s="10">
        <f>SUM(C8:D8)</f>
        <v>65000</v>
      </c>
    </row>
    <row r="9" spans="1:5" ht="15" customHeight="1" x14ac:dyDescent="0.2">
      <c r="C9" s="2">
        <f>SUM(C6:C8)</f>
        <v>1295000</v>
      </c>
      <c r="D9" s="2">
        <f>SUM(D6:D8)</f>
        <v>195000</v>
      </c>
      <c r="E9" s="10">
        <f>SUM(E6:E8)</f>
        <v>1490000</v>
      </c>
    </row>
    <row r="11" spans="1:5" ht="15" customHeight="1" x14ac:dyDescent="0.2">
      <c r="A11" s="1" t="s">
        <v>9</v>
      </c>
      <c r="B11" s="11" t="s">
        <v>10</v>
      </c>
      <c r="C11" s="8" t="s">
        <v>6</v>
      </c>
      <c r="D11" s="8" t="s">
        <v>5</v>
      </c>
      <c r="E11" s="9" t="s">
        <v>4</v>
      </c>
    </row>
    <row r="12" spans="1:5" ht="15" customHeight="1" x14ac:dyDescent="0.2">
      <c r="A12" s="1" t="s">
        <v>2</v>
      </c>
      <c r="B12" s="3">
        <v>450000</v>
      </c>
      <c r="C12" s="11" t="s">
        <v>31</v>
      </c>
      <c r="D12" s="11" t="s">
        <v>31</v>
      </c>
      <c r="E12" s="3">
        <f>B12</f>
        <v>450000</v>
      </c>
    </row>
    <row r="13" spans="1:5" ht="15" customHeight="1" x14ac:dyDescent="0.2">
      <c r="A13" s="1" t="s">
        <v>1</v>
      </c>
      <c r="B13" s="3">
        <v>325000</v>
      </c>
      <c r="C13" s="11" t="s">
        <v>31</v>
      </c>
      <c r="D13" s="11" t="s">
        <v>31</v>
      </c>
      <c r="E13" s="3">
        <f t="shared" ref="E13:E16" si="0">B13</f>
        <v>325000</v>
      </c>
    </row>
    <row r="14" spans="1:5" ht="15" customHeight="1" x14ac:dyDescent="0.2">
      <c r="A14" s="1" t="s">
        <v>0</v>
      </c>
      <c r="B14" s="3">
        <v>40000</v>
      </c>
      <c r="C14" s="11" t="s">
        <v>31</v>
      </c>
      <c r="D14" s="11" t="s">
        <v>31</v>
      </c>
      <c r="E14" s="3">
        <f t="shared" si="0"/>
        <v>40000</v>
      </c>
    </row>
    <row r="15" spans="1:5" ht="15" customHeight="1" x14ac:dyDescent="0.2">
      <c r="B15" s="3"/>
      <c r="E15" s="3"/>
    </row>
    <row r="16" spans="1:5" ht="15" customHeight="1" x14ac:dyDescent="0.2">
      <c r="A16" s="1" t="s">
        <v>11</v>
      </c>
      <c r="B16" s="3">
        <v>590000</v>
      </c>
      <c r="C16" s="11" t="s">
        <v>31</v>
      </c>
      <c r="D16" s="11" t="s">
        <v>31</v>
      </c>
      <c r="E16" s="3">
        <f t="shared" si="0"/>
        <v>590000</v>
      </c>
    </row>
    <row r="17" spans="1:6" ht="15" customHeight="1" x14ac:dyDescent="0.2">
      <c r="B17" s="3"/>
    </row>
    <row r="18" spans="1:6" ht="15" customHeight="1" x14ac:dyDescent="0.2">
      <c r="A18" s="1" t="s">
        <v>12</v>
      </c>
      <c r="B18" s="3"/>
    </row>
    <row r="19" spans="1:6" ht="15" customHeight="1" x14ac:dyDescent="0.2">
      <c r="B19" s="3"/>
    </row>
    <row r="20" spans="1:6" ht="51" customHeight="1" x14ac:dyDescent="0.2">
      <c r="A20" s="14" t="s">
        <v>15</v>
      </c>
      <c r="B20" s="14"/>
      <c r="C20" s="14"/>
      <c r="D20" s="14"/>
      <c r="E20" s="14"/>
      <c r="F20" s="14"/>
    </row>
    <row r="21" spans="1:6" ht="15" customHeight="1" x14ac:dyDescent="0.2">
      <c r="C21" s="12" t="s">
        <v>13</v>
      </c>
      <c r="D21" s="13"/>
    </row>
    <row r="22" spans="1:6" ht="15" customHeight="1" x14ac:dyDescent="0.2">
      <c r="C22" s="1" t="s">
        <v>6</v>
      </c>
      <c r="D22" s="1" t="s">
        <v>5</v>
      </c>
      <c r="E22" s="7" t="s">
        <v>4</v>
      </c>
    </row>
    <row r="23" spans="1:6" ht="15" customHeight="1" x14ac:dyDescent="0.2">
      <c r="A23" s="1" t="s">
        <v>2</v>
      </c>
      <c r="C23" s="3">
        <v>525000</v>
      </c>
      <c r="D23" s="3">
        <v>150000</v>
      </c>
      <c r="E23" s="6">
        <f>SUM(C23:D23)</f>
        <v>675000</v>
      </c>
      <c r="F23" s="5">
        <v>0.45</v>
      </c>
    </row>
    <row r="24" spans="1:6" ht="15" customHeight="1" x14ac:dyDescent="0.2">
      <c r="A24" s="1" t="s">
        <v>1</v>
      </c>
      <c r="C24" s="3">
        <v>750000</v>
      </c>
      <c r="D24" s="3"/>
      <c r="E24" s="6">
        <f>SUM(C24:D24)</f>
        <v>750000</v>
      </c>
      <c r="F24" s="5">
        <f>E24/$E$26</f>
        <v>0.50335570469798663</v>
      </c>
    </row>
    <row r="25" spans="1:6" ht="15" customHeight="1" x14ac:dyDescent="0.2">
      <c r="A25" s="1" t="s">
        <v>0</v>
      </c>
      <c r="C25" s="3">
        <v>20000</v>
      </c>
      <c r="D25" s="3">
        <v>45000</v>
      </c>
      <c r="E25" s="6">
        <f>SUM(C25:D25)</f>
        <v>65000</v>
      </c>
      <c r="F25" s="5">
        <v>0.05</v>
      </c>
    </row>
    <row r="26" spans="1:6" ht="15" customHeight="1" x14ac:dyDescent="0.2">
      <c r="A26" s="1" t="s">
        <v>14</v>
      </c>
      <c r="C26" s="2">
        <f>SUM(C23:C25)</f>
        <v>1295000</v>
      </c>
      <c r="D26" s="2">
        <f>SUM(D23:D25)</f>
        <v>195000</v>
      </c>
      <c r="E26" s="6">
        <f>SUM(E23:E25)</f>
        <v>1490000</v>
      </c>
      <c r="F26" s="5">
        <f>SUM(F23:F25)</f>
        <v>1.0033557046979866</v>
      </c>
    </row>
    <row r="28" spans="1:6" ht="35" customHeight="1" x14ac:dyDescent="0.2">
      <c r="A28" s="14" t="s">
        <v>17</v>
      </c>
      <c r="B28" s="14"/>
      <c r="C28" s="14"/>
      <c r="D28" s="14"/>
      <c r="E28" s="14"/>
      <c r="F28" s="14"/>
    </row>
    <row r="29" spans="1:6" ht="15" customHeight="1" x14ac:dyDescent="0.2">
      <c r="A29" s="1" t="s">
        <v>16</v>
      </c>
      <c r="B29" s="1" t="s">
        <v>18</v>
      </c>
    </row>
    <row r="30" spans="1:6" ht="15" customHeight="1" x14ac:dyDescent="0.2">
      <c r="A30" s="1" t="s">
        <v>19</v>
      </c>
      <c r="B30" s="1" t="s">
        <v>20</v>
      </c>
    </row>
    <row r="31" spans="1:6" ht="15" customHeight="1" x14ac:dyDescent="0.2">
      <c r="A31" s="1" t="s">
        <v>21</v>
      </c>
      <c r="B31" s="1" t="s">
        <v>22</v>
      </c>
    </row>
    <row r="32" spans="1:6" s="8" customFormat="1" ht="15" customHeight="1" x14ac:dyDescent="0.2"/>
    <row r="33" spans="1:5" ht="15" customHeight="1" x14ac:dyDescent="0.2">
      <c r="C33" s="12" t="s">
        <v>3</v>
      </c>
      <c r="D33" s="12"/>
      <c r="E33" s="12"/>
    </row>
    <row r="34" spans="1:5" s="8" customFormat="1" ht="15" customHeight="1" x14ac:dyDescent="0.2">
      <c r="B34" s="11" t="s">
        <v>45</v>
      </c>
      <c r="C34" s="11" t="s">
        <v>46</v>
      </c>
      <c r="D34" s="11" t="s">
        <v>47</v>
      </c>
      <c r="E34" s="11" t="s">
        <v>4</v>
      </c>
    </row>
    <row r="35" spans="1:5" ht="15" customHeight="1" x14ac:dyDescent="0.2">
      <c r="A35" s="1" t="s">
        <v>2</v>
      </c>
      <c r="B35" s="3">
        <v>450000</v>
      </c>
      <c r="C35" s="4">
        <f>C23/E23</f>
        <v>0.77777777777777779</v>
      </c>
      <c r="D35" s="4">
        <f>D23/E23</f>
        <v>0.22222222222222221</v>
      </c>
      <c r="E35" s="4">
        <f>C35+D35</f>
        <v>1</v>
      </c>
    </row>
    <row r="36" spans="1:5" ht="15" customHeight="1" x14ac:dyDescent="0.2">
      <c r="A36" s="1" t="s">
        <v>1</v>
      </c>
      <c r="B36" s="3">
        <v>325000</v>
      </c>
      <c r="C36" s="4">
        <v>1</v>
      </c>
      <c r="E36" s="4">
        <f>C36+D36</f>
        <v>1</v>
      </c>
    </row>
    <row r="37" spans="1:5" ht="15" customHeight="1" x14ac:dyDescent="0.2">
      <c r="A37" s="1" t="s">
        <v>0</v>
      </c>
      <c r="B37" s="3">
        <v>40000</v>
      </c>
      <c r="C37" s="4">
        <f>C25/E25</f>
        <v>0.30769230769230771</v>
      </c>
      <c r="D37" s="4">
        <f>D25/E25</f>
        <v>0.69230769230769229</v>
      </c>
      <c r="E37" s="4">
        <f>C37+D37</f>
        <v>1</v>
      </c>
    </row>
    <row r="39" spans="1:5" ht="15" customHeight="1" x14ac:dyDescent="0.2">
      <c r="C39" s="1" t="s">
        <v>23</v>
      </c>
      <c r="E39" s="2"/>
    </row>
    <row r="40" spans="1:5" s="8" customFormat="1" ht="15" customHeight="1" x14ac:dyDescent="0.2">
      <c r="A40" s="8" t="s">
        <v>24</v>
      </c>
      <c r="E40" s="2"/>
    </row>
    <row r="41" spans="1:5" s="8" customFormat="1" ht="15" customHeight="1" x14ac:dyDescent="0.2">
      <c r="A41" s="8" t="s">
        <v>25</v>
      </c>
      <c r="E41" s="2"/>
    </row>
    <row r="42" spans="1:5" s="8" customFormat="1" ht="15" customHeight="1" x14ac:dyDescent="0.2">
      <c r="B42" s="8" t="s">
        <v>26</v>
      </c>
      <c r="E42" s="2"/>
    </row>
    <row r="43" spans="1:5" ht="15" customHeight="1" x14ac:dyDescent="0.2">
      <c r="A43" s="1" t="s">
        <v>27</v>
      </c>
      <c r="B43" s="1" t="s">
        <v>28</v>
      </c>
    </row>
    <row r="44" spans="1:5" s="8" customFormat="1" ht="15" customHeight="1" x14ac:dyDescent="0.2">
      <c r="A44" s="8" t="s">
        <v>29</v>
      </c>
      <c r="B44" s="8" t="s">
        <v>30</v>
      </c>
    </row>
    <row r="45" spans="1:5" s="8" customFormat="1" ht="15" customHeight="1" x14ac:dyDescent="0.2"/>
    <row r="46" spans="1:5" s="8" customFormat="1" ht="15" customHeight="1" x14ac:dyDescent="0.2">
      <c r="B46" s="11" t="s">
        <v>45</v>
      </c>
      <c r="C46" s="11" t="s">
        <v>46</v>
      </c>
      <c r="D46" s="11" t="s">
        <v>47</v>
      </c>
      <c r="E46" s="11" t="s">
        <v>4</v>
      </c>
    </row>
    <row r="47" spans="1:5" ht="15" customHeight="1" x14ac:dyDescent="0.2">
      <c r="A47" s="1" t="s">
        <v>2</v>
      </c>
      <c r="B47" s="3">
        <v>450000</v>
      </c>
      <c r="C47" s="3">
        <f>B35*C35</f>
        <v>350000</v>
      </c>
      <c r="D47" s="3">
        <f>D35*B35</f>
        <v>100000</v>
      </c>
      <c r="E47" s="2">
        <f>SUM(C47:D47)</f>
        <v>450000</v>
      </c>
    </row>
    <row r="48" spans="1:5" ht="15" customHeight="1" x14ac:dyDescent="0.2">
      <c r="A48" s="1" t="s">
        <v>1</v>
      </c>
      <c r="B48" s="3">
        <v>325000</v>
      </c>
      <c r="C48" s="2">
        <f>B48</f>
        <v>325000</v>
      </c>
      <c r="E48" s="2">
        <f>SUM(C48:D48)</f>
        <v>325000</v>
      </c>
    </row>
    <row r="49" spans="1:5" ht="15" customHeight="1" x14ac:dyDescent="0.2">
      <c r="A49" s="1" t="s">
        <v>0</v>
      </c>
      <c r="B49" s="3">
        <v>40000</v>
      </c>
      <c r="C49" s="2">
        <f>B49*0.31</f>
        <v>12400</v>
      </c>
      <c r="D49" s="2">
        <f>B49*0.69</f>
        <v>27599.999999999996</v>
      </c>
      <c r="E49" s="2">
        <f>SUM(C49:D49)</f>
        <v>40000</v>
      </c>
    </row>
    <row r="50" spans="1:5" ht="15" customHeight="1" x14ac:dyDescent="0.2">
      <c r="B50" s="2">
        <f>SUM(B47:B49)</f>
        <v>815000</v>
      </c>
      <c r="E50" s="2">
        <f>SUM(E47:E49)</f>
        <v>815000</v>
      </c>
    </row>
    <row r="51" spans="1:5" s="8" customFormat="1" ht="15" customHeight="1" x14ac:dyDescent="0.2">
      <c r="A51" s="8" t="s">
        <v>34</v>
      </c>
      <c r="B51" s="8" t="s">
        <v>38</v>
      </c>
    </row>
    <row r="52" spans="1:5" s="8" customFormat="1" ht="15" customHeight="1" x14ac:dyDescent="0.2">
      <c r="A52" s="8" t="s">
        <v>37</v>
      </c>
    </row>
    <row r="53" spans="1:5" s="8" customFormat="1" ht="15" customHeight="1" x14ac:dyDescent="0.2">
      <c r="A53" s="8" t="s">
        <v>32</v>
      </c>
    </row>
    <row r="54" spans="1:5" s="8" customFormat="1" ht="15" customHeight="1" x14ac:dyDescent="0.2">
      <c r="A54" s="8" t="s">
        <v>33</v>
      </c>
    </row>
    <row r="55" spans="1:5" s="8" customFormat="1" ht="15" customHeight="1" x14ac:dyDescent="0.2">
      <c r="A55" s="8" t="s">
        <v>35</v>
      </c>
    </row>
    <row r="56" spans="1:5" s="8" customFormat="1" ht="15" customHeight="1" x14ac:dyDescent="0.2">
      <c r="A56" s="8" t="s">
        <v>42</v>
      </c>
    </row>
    <row r="57" spans="1:5" s="8" customFormat="1" ht="15" customHeight="1" x14ac:dyDescent="0.2">
      <c r="A57" s="8" t="s">
        <v>40</v>
      </c>
      <c r="E57" s="2"/>
    </row>
    <row r="58" spans="1:5" s="8" customFormat="1" ht="15" customHeight="1" x14ac:dyDescent="0.2">
      <c r="B58" s="8" t="s">
        <v>41</v>
      </c>
      <c r="E58" s="2"/>
    </row>
    <row r="59" spans="1:5" s="8" customFormat="1" ht="15" customHeight="1" x14ac:dyDescent="0.2">
      <c r="A59" s="8" t="s">
        <v>27</v>
      </c>
      <c r="B59" s="8" t="s">
        <v>43</v>
      </c>
    </row>
    <row r="60" spans="1:5" s="8" customFormat="1" ht="15" customHeight="1" x14ac:dyDescent="0.2">
      <c r="A60" s="8" t="s">
        <v>29</v>
      </c>
      <c r="B60" s="8" t="s">
        <v>44</v>
      </c>
    </row>
    <row r="61" spans="1:5" s="8" customFormat="1" ht="15" customHeight="1" x14ac:dyDescent="0.2"/>
    <row r="62" spans="1:5" x14ac:dyDescent="0.2">
      <c r="A62" s="1" t="s">
        <v>39</v>
      </c>
      <c r="B62" s="3">
        <v>590000</v>
      </c>
    </row>
    <row r="63" spans="1:5" s="8" customFormat="1" x14ac:dyDescent="0.2">
      <c r="B63" s="15" t="s">
        <v>48</v>
      </c>
      <c r="C63" s="11" t="s">
        <v>46</v>
      </c>
      <c r="D63" s="11" t="s">
        <v>47</v>
      </c>
      <c r="E63" s="11" t="s">
        <v>4</v>
      </c>
    </row>
    <row r="64" spans="1:5" ht="15" customHeight="1" x14ac:dyDescent="0.2">
      <c r="A64" s="1" t="s">
        <v>2</v>
      </c>
      <c r="B64" s="3">
        <f>B62*0.45</f>
        <v>265500</v>
      </c>
      <c r="C64" s="2">
        <f>B64*0.78</f>
        <v>207090</v>
      </c>
      <c r="D64" s="2">
        <f>B64*0.22</f>
        <v>58410</v>
      </c>
      <c r="E64" s="2">
        <f>D64+C64</f>
        <v>265500</v>
      </c>
    </row>
    <row r="65" spans="1:6" ht="15" customHeight="1" x14ac:dyDescent="0.2">
      <c r="A65" s="1" t="s">
        <v>1</v>
      </c>
      <c r="B65" s="3">
        <f>B62*0.5</f>
        <v>295000</v>
      </c>
      <c r="C65" s="2">
        <f>B65</f>
        <v>295000</v>
      </c>
      <c r="E65" s="2">
        <f>D65+C65</f>
        <v>295000</v>
      </c>
    </row>
    <row r="66" spans="1:6" ht="15" customHeight="1" x14ac:dyDescent="0.2">
      <c r="A66" s="1" t="s">
        <v>0</v>
      </c>
      <c r="B66" s="3">
        <f>B62*0.05</f>
        <v>29500</v>
      </c>
      <c r="C66" s="2">
        <f>B66*0.31</f>
        <v>9145</v>
      </c>
      <c r="D66" s="2">
        <f>B66*0.69</f>
        <v>20355</v>
      </c>
      <c r="E66" s="2">
        <f>D66+C66</f>
        <v>29500</v>
      </c>
    </row>
    <row r="67" spans="1:6" ht="15" customHeight="1" x14ac:dyDescent="0.2">
      <c r="B67" s="2">
        <f>SUM(B64:B66)</f>
        <v>590000</v>
      </c>
      <c r="C67" s="2">
        <f>SUM(C64:C66)</f>
        <v>511235</v>
      </c>
      <c r="D67" s="2">
        <f>SUM(D64:D66)</f>
        <v>78765</v>
      </c>
      <c r="E67" s="2">
        <f>SUM(E64:E66)</f>
        <v>590000</v>
      </c>
      <c r="F67" s="1">
        <v>0</v>
      </c>
    </row>
    <row r="68" spans="1:6" ht="15" customHeight="1" x14ac:dyDescent="0.2">
      <c r="C68" s="1" t="s">
        <v>36</v>
      </c>
    </row>
  </sheetData>
  <mergeCells count="5">
    <mergeCell ref="C21:D21"/>
    <mergeCell ref="C4:E4"/>
    <mergeCell ref="A20:F20"/>
    <mergeCell ref="A28:F28"/>
    <mergeCell ref="C33:E3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370AF-9ABD-D746-B00A-E60000581A3B}">
  <dimension ref="A1"/>
  <sheetViews>
    <sheetView workbookViewId="0">
      <selection activeCell="M20" sqref="M20"/>
    </sheetView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computation  of perc. TIMTA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2021-02-19T04:35:56Z</dcterms:created>
  <dcterms:modified xsi:type="dcterms:W3CDTF">2021-02-19T05:44:53Z</dcterms:modified>
</cp:coreProperties>
</file>